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3395" windowHeight="10545" activeTab="0"/>
  </bookViews>
  <sheets>
    <sheet name="Variances" sheetId="1" r:id="rId1"/>
    <sheet name="Reserves" sheetId="2" r:id="rId2"/>
  </sheets>
  <definedNames>
    <definedName name="_xlnm.Print_Area" localSheetId="0">'Variances'!$A$1:$N$34</definedName>
  </definedNames>
  <calcPr fullCalcOnLoad="1"/>
</workbook>
</file>

<file path=xl/sharedStrings.xml><?xml version="1.0" encoding="utf-8"?>
<sst xmlns="http://schemas.openxmlformats.org/spreadsheetml/2006/main" count="47" uniqueCount="40">
  <si>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</si>
  <si>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</si>
  <si>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</si>
  <si>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</si>
  <si>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</si>
  <si>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</si>
  <si>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</si>
  <si>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</si>
  <si>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</si>
  <si>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</si>
  <si>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</si>
  <si>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</si>
  <si>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</si>
  <si>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</si>
  <si>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2017/18</t>
  </si>
  <si>
    <t>2018/19</t>
  </si>
  <si>
    <t>%</t>
  </si>
  <si>
    <t>Explanation Required?</t>
  </si>
  <si>
    <t xml:space="preserve">Explanation of variances – pro forma </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</si>
  <si>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</si>
  <si>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</si>
  <si>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</si>
  <si>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</si>
  <si>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</si>
  <si>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</si>
  <si>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</si>
  <si>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</si>
  <si>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</si>
  <si>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</si>
  <si>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r>
      <t xml:space="preserve">Explanation from smaller authority </t>
    </r>
    <r>
      <rPr>
        <b/>
        <u val="single"/>
        <sz val="11"/>
        <color indexed="8"/>
        <rFont val="Arial"/>
        <family val="2"/>
      </rPr>
      <t>(must include narrative and supporting figures)</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</si>
  <si>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a breakdown of approved reserves on the next tab if the total reserves (Box 7) figure is more than twice the annual precept/rates &amp; levies value (Box 2).
</t>
    </r>
  </si>
  <si>
    <t>(Please complete the highlighted boxes.)</t>
  </si>
  <si>
    <r>
      <t xml:space="preserve">Insert figures from Section 2 of the AGAR in all </t>
    </r>
    <r>
      <rPr>
        <b/>
        <u val="single"/>
        <sz val="10"/>
        <color indexed="62"/>
        <rFont val="Arial"/>
        <family val="2"/>
      </rPr>
      <t>Blue</t>
    </r>
    <r>
      <rPr>
        <b/>
        <sz val="10"/>
        <color indexed="10"/>
        <rFont val="Arial"/>
        <family val="2"/>
      </rPr>
      <t xml:space="preserve"> highlighted boxes </t>
    </r>
  </si>
  <si>
    <t>Levens Parish Council</t>
  </si>
  <si>
    <t>Variance due to significant increase in activity relating to the Levens Community Project (develop affordable housing and new village hall) being grants received to the Project of £15,593.40 from external sources.</t>
  </si>
  <si>
    <t>I'm sorry - I don't understand this box. It does not indicate that an explanation is required, but there is a request to query and I am not sure if this is an action for me.</t>
  </si>
  <si>
    <t xml:space="preserve">Non-Project Parish Council expenditure for the year is closely aligned with the underlying budget. However, increased activity relating to the Levens Community Project as noted above has resulted in increased expenditure against grant income received. Payments for consultancy services to the Project in the year amounting to £8,640 are responsible for the variance. </t>
  </si>
  <si>
    <t>Cumbria County Council capital fund earmarked for regional projects</t>
  </si>
  <si>
    <t>Levens Community Project. Net receipt from grants less expenditure</t>
  </si>
  <si>
    <t xml:space="preserve">Again, entirely due to the Levens Community Project where the Clerk to the Parish Council has received additional remuneration of £1,840 for attending to matters arising from increased activity associated with the Project.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</si>
</sst>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b/>
      <sz val="8"/>
      <color indexed="8"/>
      <name val="Arial"/>
      <family val="2"/>
    </font>
    <font>
      <sz val="10"/>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8"/>
      <color indexed="8"/>
      <name val="Arial"/>
      <family val="2"/>
    </font>
    <font>
      <sz val="10"/>
      <color indexed="8"/>
      <name val="Symbol"/>
      <family val="1"/>
    </font>
    <font>
      <b/>
      <sz val="14"/>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font>
    <font>
      <b/>
      <sz val="14"/>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rgb="FFFF66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right style="medium"/>
      <top/>
      <bottom/>
    </border>
    <border>
      <left>
        <color indexed="63"/>
      </left>
      <right>
        <color indexed="63"/>
      </right>
      <top style="thin"/>
      <bottom>
        <color indexed="63"/>
      </bottom>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3">
    <xf numFmtId="0" fontId="0" fillId="0" borderId="0" xfId="0" applyFont="1" applyAlignment="1">
      <alignment/>
    </xf>
    <xf numFmtId="0" fontId="5" fillId="0" borderId="0" xfId="0" applyFont="1" applyAlignment="1">
      <alignment/>
    </xf>
    <xf numFmtId="3" fontId="4" fillId="33" borderId="10" xfId="0" applyNumberFormat="1" applyFont="1" applyFill="1" applyBorder="1" applyAlignment="1" applyProtection="1">
      <alignment horizontal="center"/>
      <protection locked="0"/>
    </xf>
    <xf numFmtId="0" fontId="49" fillId="0" borderId="0" xfId="0" applyFont="1" applyAlignment="1">
      <alignment/>
    </xf>
    <xf numFmtId="0" fontId="49" fillId="0" borderId="0" xfId="0" applyFont="1" applyAlignment="1">
      <alignment horizontal="center"/>
    </xf>
    <xf numFmtId="3" fontId="49" fillId="0" borderId="0" xfId="0" applyNumberFormat="1" applyFont="1" applyAlignment="1">
      <alignment/>
    </xf>
    <xf numFmtId="10" fontId="49" fillId="0" borderId="0" xfId="0" applyNumberFormat="1" applyFont="1" applyAlignment="1">
      <alignment/>
    </xf>
    <xf numFmtId="0" fontId="49" fillId="0" borderId="0" xfId="0" applyFont="1" applyAlignment="1">
      <alignment vertical="center"/>
    </xf>
    <xf numFmtId="3" fontId="4" fillId="34" borderId="10" xfId="0" applyNumberFormat="1" applyFont="1" applyFill="1" applyBorder="1" applyAlignment="1" applyProtection="1">
      <alignment horizontal="center"/>
      <protection locked="0"/>
    </xf>
    <xf numFmtId="0" fontId="3" fillId="0" borderId="0" xfId="0" applyFont="1" applyAlignment="1">
      <alignment vertical="top"/>
    </xf>
    <xf numFmtId="0" fontId="49" fillId="35" borderId="11" xfId="0" applyFont="1" applyFill="1" applyBorder="1" applyAlignment="1">
      <alignment wrapText="1"/>
    </xf>
    <xf numFmtId="0" fontId="50" fillId="0" borderId="0" xfId="0" applyFont="1" applyAlignment="1">
      <alignment/>
    </xf>
    <xf numFmtId="0" fontId="49" fillId="0" borderId="0" xfId="0" applyFont="1" applyAlignment="1">
      <alignment wrapText="1"/>
    </xf>
    <xf numFmtId="0" fontId="49" fillId="0" borderId="11" xfId="0" applyFont="1" applyBorder="1" applyAlignment="1">
      <alignment wrapText="1"/>
    </xf>
    <xf numFmtId="0" fontId="49" fillId="36" borderId="11" xfId="0" applyFont="1" applyFill="1" applyBorder="1" applyAlignment="1">
      <alignment wrapText="1"/>
    </xf>
    <xf numFmtId="0" fontId="49" fillId="36" borderId="11" xfId="0" applyFont="1" applyFill="1" applyBorder="1" applyAlignment="1">
      <alignment wrapText="1"/>
    </xf>
    <xf numFmtId="0" fontId="49" fillId="0" borderId="0" xfId="0" applyFont="1" applyFill="1" applyAlignment="1">
      <alignment vertical="center"/>
    </xf>
    <xf numFmtId="0" fontId="49" fillId="0" borderId="0" xfId="0" applyFont="1" applyFill="1" applyAlignment="1">
      <alignment/>
    </xf>
    <xf numFmtId="3" fontId="4" fillId="0" borderId="0" xfId="0" applyNumberFormat="1" applyFont="1" applyFill="1" applyBorder="1" applyAlignment="1" applyProtection="1">
      <alignment horizontal="center"/>
      <protection locked="0"/>
    </xf>
    <xf numFmtId="10" fontId="49" fillId="0" borderId="0" xfId="0" applyNumberFormat="1" applyFont="1" applyFill="1" applyAlignment="1">
      <alignment/>
    </xf>
    <xf numFmtId="0" fontId="49" fillId="0" borderId="0" xfId="0" applyFont="1" applyFill="1" applyAlignment="1">
      <alignment horizontal="center"/>
    </xf>
    <xf numFmtId="0" fontId="49" fillId="0" borderId="0" xfId="0" applyFont="1" applyBorder="1" applyAlignment="1">
      <alignment horizontal="center" wrapText="1"/>
    </xf>
    <xf numFmtId="0" fontId="49" fillId="0" borderId="0" xfId="0" applyFont="1" applyAlignment="1">
      <alignment wrapText="1"/>
    </xf>
    <xf numFmtId="0" fontId="49" fillId="0" borderId="0" xfId="0" applyFont="1" applyBorder="1" applyAlignment="1">
      <alignment horizontal="left" vertical="center"/>
    </xf>
    <xf numFmtId="0" fontId="49" fillId="0" borderId="0" xfId="0" applyFont="1" applyAlignment="1">
      <alignment wrapText="1"/>
    </xf>
    <xf numFmtId="0" fontId="49" fillId="0" borderId="0" xfId="0" applyFont="1" applyFill="1" applyBorder="1" applyAlignment="1">
      <alignment horizontal="left" vertical="top" wrapText="1"/>
    </xf>
    <xf numFmtId="0" fontId="51" fillId="0" borderId="0" xfId="0" applyFont="1" applyAlignment="1">
      <alignment/>
    </xf>
    <xf numFmtId="0" fontId="49" fillId="0" borderId="0" xfId="0" applyFont="1" applyFill="1" applyAlignment="1">
      <alignment wrapText="1"/>
    </xf>
    <xf numFmtId="0" fontId="52" fillId="0" borderId="0" xfId="0" applyFont="1" applyAlignment="1">
      <alignment/>
    </xf>
    <xf numFmtId="0" fontId="53" fillId="0" borderId="0" xfId="0" applyFont="1" applyAlignment="1">
      <alignment horizontal="left" vertical="center" indent="2"/>
    </xf>
    <xf numFmtId="0" fontId="47" fillId="0" borderId="0" xfId="0" applyFont="1" applyAlignment="1">
      <alignment/>
    </xf>
    <xf numFmtId="0" fontId="54" fillId="0" borderId="0" xfId="0" applyFont="1" applyAlignment="1">
      <alignment/>
    </xf>
    <xf numFmtId="0" fontId="0" fillId="37" borderId="0" xfId="0" applyFill="1" applyAlignment="1">
      <alignment/>
    </xf>
    <xf numFmtId="0" fontId="49" fillId="38" borderId="0" xfId="0" applyFont="1" applyFill="1" applyAlignment="1">
      <alignment/>
    </xf>
    <xf numFmtId="3" fontId="4" fillId="38" borderId="0" xfId="0" applyNumberFormat="1" applyFont="1" applyFill="1" applyBorder="1" applyAlignment="1" applyProtection="1">
      <alignment horizontal="center"/>
      <protection locked="0"/>
    </xf>
    <xf numFmtId="0" fontId="51" fillId="0" borderId="0" xfId="0" applyFont="1" applyAlignment="1">
      <alignment horizontal="center"/>
    </xf>
    <xf numFmtId="0" fontId="51" fillId="0" borderId="0" xfId="0" applyFont="1" applyAlignment="1">
      <alignment horizontal="center" wrapText="1"/>
    </xf>
    <xf numFmtId="0" fontId="51" fillId="0" borderId="11" xfId="0" applyFont="1" applyBorder="1" applyAlignment="1">
      <alignment wrapText="1"/>
    </xf>
    <xf numFmtId="0" fontId="0" fillId="0" borderId="0" xfId="0" applyFont="1" applyAlignment="1">
      <alignment/>
    </xf>
    <xf numFmtId="0" fontId="49"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wrapText="1"/>
    </xf>
    <xf numFmtId="0" fontId="49" fillId="0" borderId="12" xfId="0" applyFont="1" applyBorder="1" applyAlignment="1">
      <alignment wrapText="1"/>
    </xf>
    <xf numFmtId="0" fontId="55" fillId="0" borderId="0" xfId="0" applyFont="1" applyAlignment="1">
      <alignment horizontal="left" vertical="center" wrapText="1"/>
    </xf>
    <xf numFmtId="0" fontId="55" fillId="0" borderId="0" xfId="0" applyFont="1" applyAlignment="1">
      <alignment horizontal="left" vertical="center"/>
    </xf>
    <xf numFmtId="4" fontId="0" fillId="0" borderId="0" xfId="0" applyNumberFormat="1" applyAlignment="1">
      <alignment/>
    </xf>
    <xf numFmtId="4" fontId="0" fillId="0" borderId="13" xfId="0" applyNumberFormat="1" applyBorder="1" applyAlignment="1">
      <alignment/>
    </xf>
    <xf numFmtId="4" fontId="0" fillId="37" borderId="0" xfId="0" applyNumberFormat="1" applyFill="1" applyAlignment="1">
      <alignment/>
    </xf>
    <xf numFmtId="4" fontId="47" fillId="0" borderId="14" xfId="0" applyNumberFormat="1" applyFont="1" applyBorder="1" applyAlignment="1">
      <alignment/>
    </xf>
    <xf numFmtId="0" fontId="51" fillId="39" borderId="1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80" zoomScaleNormal="80" zoomScalePageLayoutView="0" workbookViewId="0" topLeftCell="B9">
      <selection activeCell="N24" sqref="N24"/>
    </sheetView>
  </sheetViews>
  <sheetFormatPr defaultColWidth="9.140625" defaultRowHeight="15"/>
  <cols>
    <col min="1" max="1" width="10.8515625" style="3" customWidth="1"/>
    <col min="2" max="2" width="9.140625" style="3" customWidth="1"/>
    <col min="3" max="3" width="32.57421875" style="3" customWidth="1"/>
    <col min="4" max="4" width="9.140625" style="3" customWidth="1"/>
    <col min="5" max="5" width="3.28125" style="3" customWidth="1"/>
    <col min="6" max="6" width="9.140625" style="3" customWidth="1"/>
    <col min="7" max="7" width="10.140625" style="3" customWidth="1"/>
    <col min="8" max="8" width="9.57421875" style="3" customWidth="1"/>
    <col min="9" max="11" width="9.140625" style="3" hidden="1" customWidth="1"/>
    <col min="12" max="12" width="13.28125" style="3" customWidth="1"/>
    <col min="13" max="13" width="82.00390625" style="12" customWidth="1"/>
    <col min="14" max="14" width="86.00390625" style="3" bestFit="1" customWidth="1"/>
    <col min="15" max="22" width="9.140625" style="17" customWidth="1"/>
    <col min="23" max="16384" width="9.140625" style="3" customWidth="1"/>
  </cols>
  <sheetData>
    <row r="1" spans="1:12" ht="18">
      <c r="A1" s="40" t="s">
        <v>18</v>
      </c>
      <c r="B1" s="41"/>
      <c r="C1" s="41"/>
      <c r="D1" s="41"/>
      <c r="E1" s="41"/>
      <c r="F1" s="41"/>
      <c r="G1" s="41"/>
      <c r="H1" s="41"/>
      <c r="I1" s="41"/>
      <c r="J1" s="41"/>
      <c r="K1" s="41"/>
      <c r="L1" s="9"/>
    </row>
    <row r="2" spans="1:13" ht="15.75">
      <c r="A2" s="28" t="s">
        <v>19</v>
      </c>
      <c r="B2" s="23"/>
      <c r="C2" s="34" t="s">
        <v>33</v>
      </c>
      <c r="D2" s="23"/>
      <c r="E2" s="23"/>
      <c r="F2" s="23"/>
      <c r="G2" s="23"/>
      <c r="H2" s="23"/>
      <c r="I2" s="23"/>
      <c r="J2" s="23"/>
      <c r="K2" s="23"/>
      <c r="L2" s="9"/>
      <c r="M2" s="24"/>
    </row>
    <row r="3" spans="1:12" ht="14.25" customHeight="1">
      <c r="A3" s="28" t="s">
        <v>20</v>
      </c>
      <c r="C3" s="33"/>
      <c r="L3" s="9"/>
    </row>
    <row r="4" ht="14.25">
      <c r="A4" s="1" t="s">
        <v>32</v>
      </c>
    </row>
    <row r="5" spans="1:13" ht="83.25" customHeight="1">
      <c r="A5" s="46" t="s">
        <v>30</v>
      </c>
      <c r="B5" s="47"/>
      <c r="C5" s="47"/>
      <c r="D5" s="47"/>
      <c r="E5" s="47"/>
      <c r="F5" s="47"/>
      <c r="G5" s="47"/>
      <c r="H5" s="47"/>
      <c r="M5" s="24"/>
    </row>
    <row r="6" ht="14.25">
      <c r="A6" s="29"/>
    </row>
    <row r="7" spans="1:14" ht="15">
      <c r="A7" s="29"/>
      <c r="D7" s="4"/>
      <c r="F7" s="4"/>
      <c r="N7" s="26"/>
    </row>
    <row r="8" spans="4:14" ht="44.25">
      <c r="D8" s="35" t="s">
        <v>14</v>
      </c>
      <c r="E8" s="26"/>
      <c r="F8" s="35" t="s">
        <v>15</v>
      </c>
      <c r="G8" s="35" t="s">
        <v>0</v>
      </c>
      <c r="H8" s="35" t="s">
        <v>0</v>
      </c>
      <c r="I8" s="35"/>
      <c r="J8" s="35"/>
      <c r="K8" s="35"/>
      <c r="L8" s="36" t="s">
        <v>17</v>
      </c>
      <c r="M8" s="10" t="s">
        <v>10</v>
      </c>
      <c r="N8" s="37" t="s">
        <v>29</v>
      </c>
    </row>
    <row r="9" spans="4:14" ht="15">
      <c r="D9" s="35" t="s">
        <v>1</v>
      </c>
      <c r="E9" s="26"/>
      <c r="F9" s="35" t="s">
        <v>1</v>
      </c>
      <c r="G9" s="35" t="s">
        <v>1</v>
      </c>
      <c r="H9" s="35" t="s">
        <v>16</v>
      </c>
      <c r="I9" s="35"/>
      <c r="J9" s="35"/>
      <c r="K9" s="26"/>
      <c r="L9" s="26"/>
      <c r="N9" s="22"/>
    </row>
    <row r="10" spans="4:14" ht="15" thickBot="1">
      <c r="D10" s="4"/>
      <c r="E10" s="4"/>
      <c r="N10" s="22"/>
    </row>
    <row r="11" spans="1:14" ht="44.25" customHeight="1" thickBot="1">
      <c r="A11" s="42" t="s">
        <v>2</v>
      </c>
      <c r="B11" s="42"/>
      <c r="C11" s="42"/>
      <c r="D11" s="8">
        <v>7133</v>
      </c>
      <c r="F11" s="8">
        <v>13973</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does not agree, query this</v>
      </c>
      <c r="N11" s="13" t="s">
        <v>35</v>
      </c>
    </row>
    <row r="12" spans="4:14" ht="15" thickBot="1">
      <c r="D12" s="5"/>
      <c r="F12" s="5"/>
      <c r="N12" s="22"/>
    </row>
    <row r="13" spans="1:14" ht="31.5" customHeight="1" thickBot="1">
      <c r="A13" s="43" t="s">
        <v>22</v>
      </c>
      <c r="B13" s="44"/>
      <c r="C13" s="45"/>
      <c r="D13" s="8">
        <v>12754</v>
      </c>
      <c r="F13" s="8">
        <v>13097</v>
      </c>
      <c r="G13" s="5">
        <f>F13-D13</f>
        <v>343</v>
      </c>
      <c r="H13" s="6">
        <f>IF((D13&gt;F13),(D13-F13)/D13,IF(D13&lt;F13,-(D13-F13)/D13,IF(D13=F13,0)))</f>
        <v>0.02689352360043908</v>
      </c>
      <c r="I13" s="3">
        <f>IF(D13-F13&lt;200,0,IF(D13-F13&gt;200,1,IF(D13-F13=200,1)))</f>
        <v>0</v>
      </c>
      <c r="J13" s="3">
        <f>IF(F13-D13&lt;200,0,IF(F13-D13&gt;200,1,IF(F13-D13=200,1)))</f>
        <v>1</v>
      </c>
      <c r="K13" s="4">
        <f>IF(H13&lt;0.15,0,IF(H13&gt;0.15,1,IF(H13=0.15,1)))</f>
        <v>0</v>
      </c>
      <c r="L13" s="4" t="str">
        <f>IF(H13&lt;15%,"NO","YES")</f>
        <v>NO</v>
      </c>
      <c r="M13" s="10" t="str">
        <f>IF((L13="YES")*AND(I13+J13&lt;1),"Explanation not required, difference less than £200"," ")</f>
        <v> </v>
      </c>
      <c r="N13" s="13"/>
    </row>
    <row r="14" spans="4:14" ht="15" thickBot="1">
      <c r="D14" s="5"/>
      <c r="F14" s="5"/>
      <c r="G14" s="5"/>
      <c r="H14" s="6"/>
      <c r="K14" s="4"/>
      <c r="L14" s="4"/>
      <c r="N14" s="22"/>
    </row>
    <row r="15" spans="1:14" ht="48.75" customHeight="1" thickBot="1">
      <c r="A15" s="39" t="s">
        <v>3</v>
      </c>
      <c r="B15" s="39"/>
      <c r="C15" s="39"/>
      <c r="D15" s="8">
        <v>15018</v>
      </c>
      <c r="F15" s="8">
        <v>30178</v>
      </c>
      <c r="G15" s="5">
        <f>F15-D15</f>
        <v>15160</v>
      </c>
      <c r="H15" s="6">
        <f>IF((D15&gt;F15),(D15-F15)/D15,IF(D15&lt;F15,-(D15-F15)/D15,IF(D15=F15,0)))</f>
        <v>1.009455320282328</v>
      </c>
      <c r="I15" s="3">
        <f>IF(D15-F15&lt;200,0,IF(D15-F15&gt;200,1,IF(D15-F15=200,1)))</f>
        <v>0</v>
      </c>
      <c r="J15" s="3">
        <f>IF(F15-D15&lt;200,0,IF(F15-D15&gt;200,1,IF(F15-D15=200,1)))</f>
        <v>1</v>
      </c>
      <c r="K15" s="4">
        <f>IF(H15&lt;0.15,0,IF(H15&gt;0.15,1,IF(H15=0.15,1)))</f>
        <v>1</v>
      </c>
      <c r="L15" s="4" t="str">
        <f>IF(H15&lt;15%,"NO","YES")</f>
        <v>YES</v>
      </c>
      <c r="M15" s="10" t="str">
        <f>IF((L15="YES")*AND(I15+J15&lt;1),"Explanation not required, difference less than £200"," ")</f>
        <v> </v>
      </c>
      <c r="N15" s="13" t="s">
        <v>34</v>
      </c>
    </row>
    <row r="16" spans="4:14" ht="15" thickBot="1">
      <c r="D16" s="5"/>
      <c r="F16" s="5"/>
      <c r="G16" s="5"/>
      <c r="H16" s="6"/>
      <c r="K16" s="4"/>
      <c r="L16" s="4"/>
      <c r="N16" s="22"/>
    </row>
    <row r="17" spans="1:14" ht="55.5" customHeight="1" thickBot="1">
      <c r="A17" s="39" t="s">
        <v>4</v>
      </c>
      <c r="B17" s="39"/>
      <c r="C17" s="39"/>
      <c r="D17" s="8">
        <v>5469</v>
      </c>
      <c r="F17" s="8">
        <v>7292</v>
      </c>
      <c r="G17" s="5">
        <f>F17-D17</f>
        <v>1823</v>
      </c>
      <c r="H17" s="6">
        <f>IF((D17&gt;F17),(D17-F17)/D17,IF(D17&lt;F17,-(D17-F17)/D17,IF(D17=F17,0)))</f>
        <v>0.3333333333333333</v>
      </c>
      <c r="I17" s="3">
        <f>IF(D17-F17&lt;200,0,IF(D17-F17&gt;200,1,IF(D17-F17=200,1)))</f>
        <v>0</v>
      </c>
      <c r="J17" s="3">
        <f>IF(F17-D17&lt;200,0,IF(F17-D17&gt;200,1,IF(F17-D17=200,1)))</f>
        <v>1</v>
      </c>
      <c r="K17" s="4">
        <f>IF(H17&lt;0.15,0,IF(H17&gt;0.15,1,IF(H17=0.15,1)))</f>
        <v>1</v>
      </c>
      <c r="L17" s="4" t="str">
        <f>IF(H17&lt;15%,"NO","YES")</f>
        <v>YES</v>
      </c>
      <c r="M17" s="10" t="str">
        <f>IF((L17="YES")*AND(I17+J17&lt;1),"Explanation not required, difference less than £200"," ")</f>
        <v> </v>
      </c>
      <c r="N17" s="13" t="s">
        <v>39</v>
      </c>
    </row>
    <row r="18" spans="4:14" ht="15" thickBot="1">
      <c r="D18" s="5"/>
      <c r="F18" s="5"/>
      <c r="G18" s="5"/>
      <c r="H18" s="6"/>
      <c r="K18" s="4"/>
      <c r="L18" s="4"/>
      <c r="N18" s="22"/>
    </row>
    <row r="19" spans="1:14" ht="19.5" customHeight="1" thickBot="1">
      <c r="A19" s="39" t="s">
        <v>7</v>
      </c>
      <c r="B19" s="39"/>
      <c r="C19" s="39"/>
      <c r="D19" s="8">
        <v>0</v>
      </c>
      <c r="F19" s="8">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IF(H19&lt;15%,"NO","YES")</f>
        <v>NO</v>
      </c>
      <c r="M19" s="10" t="str">
        <f>IF((L19="YES")*AND(I19+J19&lt;1),"Explanation not required, difference less than £200"," ")</f>
        <v> </v>
      </c>
      <c r="N19" s="13"/>
    </row>
    <row r="20" spans="4:14" ht="15" thickBot="1">
      <c r="D20" s="5"/>
      <c r="F20" s="5"/>
      <c r="G20" s="5"/>
      <c r="H20" s="6"/>
      <c r="K20" s="4"/>
      <c r="L20" s="4"/>
      <c r="N20" s="22"/>
    </row>
    <row r="21" spans="1:14" ht="75" customHeight="1" thickBot="1">
      <c r="A21" s="39" t="s">
        <v>23</v>
      </c>
      <c r="B21" s="39"/>
      <c r="C21" s="39"/>
      <c r="D21" s="8">
        <v>15461</v>
      </c>
      <c r="F21" s="8">
        <v>23394</v>
      </c>
      <c r="G21" s="5">
        <f>F21-D21</f>
        <v>7933</v>
      </c>
      <c r="H21" s="6">
        <f>IF((D21&gt;F21),(D21-F21)/D21,IF(D21&lt;F21,-(D21-F21)/D21,IF(D21=F21,0)))</f>
        <v>0.513097471056206</v>
      </c>
      <c r="I21" s="3">
        <f>IF(D21-F21&lt;200,0,IF(D21-F21&gt;200,1,IF(D21-F21=200,1)))</f>
        <v>0</v>
      </c>
      <c r="J21" s="3">
        <f>IF(F21-D21&lt;200,0,IF(F21-D21&gt;200,1,IF(F21-D21=200,1)))</f>
        <v>1</v>
      </c>
      <c r="K21" s="4">
        <f>IF(H21&lt;0.15,0,IF(H21&gt;0.15,1,IF(H21=0.15,1)))</f>
        <v>1</v>
      </c>
      <c r="L21" s="4" t="str">
        <f>IF(H21&lt;15%,"NO","YES")</f>
        <v>YES</v>
      </c>
      <c r="M21" s="10" t="str">
        <f>IF((L21="YES")*AND(I21+J21&lt;1),"Explanation not required, difference less than £200"," ")</f>
        <v> </v>
      </c>
      <c r="N21" s="13" t="s">
        <v>36</v>
      </c>
    </row>
    <row r="22" spans="4:14" ht="15" thickBot="1">
      <c r="D22" s="5"/>
      <c r="F22" s="5"/>
      <c r="G22" s="5"/>
      <c r="H22" s="6"/>
      <c r="K22" s="4"/>
      <c r="L22" s="4"/>
      <c r="N22" s="22"/>
    </row>
    <row r="23" spans="1:14" ht="19.5" customHeight="1" thickBot="1">
      <c r="A23" s="7" t="s">
        <v>5</v>
      </c>
      <c r="D23" s="2">
        <f>D11+D13+D15-D17-D19-D21</f>
        <v>13975</v>
      </c>
      <c r="F23" s="2">
        <f>F11+F13+F15-F17-F19-F21</f>
        <v>26562</v>
      </c>
      <c r="G23" s="5"/>
      <c r="H23" s="6"/>
      <c r="K23" s="4"/>
      <c r="L23" s="4"/>
      <c r="M23" s="14" t="s">
        <v>12</v>
      </c>
      <c r="N23" s="22"/>
    </row>
    <row r="24" spans="1:14" s="17" customFormat="1" ht="58.5" customHeight="1">
      <c r="A24" s="16"/>
      <c r="D24" s="18"/>
      <c r="F24" s="18"/>
      <c r="G24" s="5"/>
      <c r="H24" s="19"/>
      <c r="K24" s="20"/>
      <c r="L24" s="21" t="str">
        <f>IF(F23&gt;(2*F13),"YES","NO")</f>
        <v>YES</v>
      </c>
      <c r="M24" s="52" t="str">
        <f>IF(F23&gt;(2*F13),"EXPLANATION REQUIRED ON RESERVES TAB AS TO WHY CARRY FORWARD RESERVES ARE GREATER THAN TWICE INCOME FROM LOCAL TAXATION/LEVIES"," ")</f>
        <v>EXPLANATION REQUIRED ON RESERVES TAB AS TO WHY CARRY FORWARD RESERVES ARE GREATER THAN TWICE INCOME FROM LOCAL TAXATION/LEVIES</v>
      </c>
      <c r="N24" s="27"/>
    </row>
    <row r="25" spans="4:14" ht="15" thickBot="1">
      <c r="D25" s="5"/>
      <c r="F25" s="5"/>
      <c r="G25" s="5"/>
      <c r="H25" s="6"/>
      <c r="K25" s="4"/>
      <c r="L25" s="4"/>
      <c r="N25" s="22"/>
    </row>
    <row r="26" spans="1:14" ht="19.5" customHeight="1" thickBot="1">
      <c r="A26" s="39" t="s">
        <v>9</v>
      </c>
      <c r="B26" s="39"/>
      <c r="C26" s="39"/>
      <c r="D26" s="8">
        <v>13973</v>
      </c>
      <c r="F26" s="8">
        <v>26562</v>
      </c>
      <c r="G26" s="5"/>
      <c r="H26" s="6"/>
      <c r="K26" s="4"/>
      <c r="L26" s="4"/>
      <c r="M26" s="15" t="s">
        <v>12</v>
      </c>
      <c r="N26" s="22"/>
    </row>
    <row r="27" spans="4:14" ht="15" thickBot="1">
      <c r="D27" s="5"/>
      <c r="F27" s="5"/>
      <c r="G27" s="5"/>
      <c r="H27" s="6"/>
      <c r="K27" s="4"/>
      <c r="L27" s="4"/>
      <c r="N27" s="22"/>
    </row>
    <row r="28" spans="1:14" ht="19.5" customHeight="1" thickBot="1">
      <c r="A28" s="39" t="s">
        <v>8</v>
      </c>
      <c r="B28" s="39"/>
      <c r="C28" s="39"/>
      <c r="D28" s="8">
        <v>7414</v>
      </c>
      <c r="F28" s="8">
        <v>7414</v>
      </c>
      <c r="G28" s="5">
        <f>F28-D28</f>
        <v>0</v>
      </c>
      <c r="H28" s="6">
        <f>IF((D28&gt;F28),(D28-F28)/D28,IF(D28&lt;F28,-(D28-F28)/D28,IF(D28=F28,0)))</f>
        <v>0</v>
      </c>
      <c r="I28" s="3">
        <f>IF(D28-F28&lt;200,0,IF(D28-F28&gt;200,1,IF(D28-F28=200,1)))</f>
        <v>0</v>
      </c>
      <c r="J28" s="3">
        <f>IF(F28-D28&lt;200,0,IF(F28-D28&gt;200,1,IF(F28-D28=200,1)))</f>
        <v>0</v>
      </c>
      <c r="K28" s="4">
        <f>IF(H28&lt;0.15,0,IF(H28&gt;0.15,1,IF(H28=0.15,1)))</f>
        <v>0</v>
      </c>
      <c r="L28" s="4" t="str">
        <f>IF(H28&lt;15%,"NO","YES")</f>
        <v>NO</v>
      </c>
      <c r="M28" s="10" t="str">
        <f>IF((L28="YES")*AND(I28+J28&lt;1),"Explanation not required, difference less than £200"," ")</f>
        <v> </v>
      </c>
      <c r="N28" s="13"/>
    </row>
    <row r="29" spans="4:14" ht="15" thickBot="1">
      <c r="D29" s="5"/>
      <c r="F29" s="5"/>
      <c r="G29" s="5"/>
      <c r="H29" s="6"/>
      <c r="K29" s="4"/>
      <c r="L29" s="4"/>
      <c r="N29" s="22"/>
    </row>
    <row r="30" spans="1:14" ht="19.5" customHeight="1" thickBot="1">
      <c r="A30" s="39" t="s">
        <v>6</v>
      </c>
      <c r="B30" s="39"/>
      <c r="C30" s="39"/>
      <c r="D30" s="8">
        <v>0</v>
      </c>
      <c r="F30" s="8">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IF(H30&lt;15%,"NO","YES")</f>
        <v>NO</v>
      </c>
      <c r="M30" s="10" t="str">
        <f>IF((L30="YES")*AND(I30+J30&lt;1),"Explanation not required, difference less than £200"," ")</f>
        <v> </v>
      </c>
      <c r="N30" s="13"/>
    </row>
    <row r="31" spans="8:14" ht="14.25">
      <c r="H31" s="6"/>
      <c r="K31" s="4"/>
      <c r="L31" s="4"/>
      <c r="N31" s="22"/>
    </row>
    <row r="32" ht="15">
      <c r="C32" s="11" t="s">
        <v>11</v>
      </c>
    </row>
    <row r="33" spans="15:22" ht="15" customHeight="1">
      <c r="O33" s="25"/>
      <c r="P33" s="25"/>
      <c r="Q33" s="25"/>
      <c r="R33" s="25"/>
      <c r="S33" s="25"/>
      <c r="T33" s="25"/>
      <c r="U33" s="25"/>
      <c r="V33" s="25"/>
    </row>
    <row r="34" spans="3:22" ht="15">
      <c r="C34" s="11" t="s">
        <v>13</v>
      </c>
      <c r="N34" s="25"/>
      <c r="O34" s="25"/>
      <c r="P34" s="25"/>
      <c r="Q34" s="25"/>
      <c r="R34" s="25"/>
      <c r="S34" s="25"/>
      <c r="T34" s="25"/>
      <c r="U34" s="25"/>
      <c r="V34" s="25"/>
    </row>
    <row r="36" ht="15">
      <c r="C36" s="11" t="s">
        <v>21</v>
      </c>
    </row>
  </sheetData>
  <sheetProtection/>
  <mergeCells count="11">
    <mergeCell ref="A19:C19"/>
    <mergeCell ref="A21:C21"/>
    <mergeCell ref="A1:K1"/>
    <mergeCell ref="A26:C26"/>
    <mergeCell ref="A28:C28"/>
    <mergeCell ref="A30:C30"/>
    <mergeCell ref="A11:C11"/>
    <mergeCell ref="A13:C13"/>
    <mergeCell ref="A15:C15"/>
    <mergeCell ref="A17:C17"/>
    <mergeCell ref="A5: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sheetPr>
    <pageSetUpPr fitToPage="1"/>
  </sheetPr>
  <dimension ref="A1:F13"/>
  <sheetViews>
    <sheetView zoomScalePageLayoutView="0" workbookViewId="0" topLeftCell="A1">
      <selection activeCell="F21" sqref="F21"/>
    </sheetView>
  </sheetViews>
  <sheetFormatPr defaultColWidth="9.140625" defaultRowHeight="15"/>
  <cols>
    <col min="2" max="2" width="64.7109375" style="0" customWidth="1"/>
  </cols>
  <sheetData>
    <row r="1" ht="15.75" customHeight="1">
      <c r="A1" s="31" t="s">
        <v>24</v>
      </c>
    </row>
    <row r="2" ht="15.75" customHeight="1">
      <c r="A2" s="38" t="s">
        <v>31</v>
      </c>
    </row>
    <row r="3" ht="15">
      <c r="A3" t="s">
        <v>25</v>
      </c>
    </row>
    <row r="5" spans="4:6" ht="15">
      <c r="D5" s="30" t="s">
        <v>1</v>
      </c>
      <c r="E5" s="30" t="s">
        <v>1</v>
      </c>
      <c r="F5" s="30" t="s">
        <v>1</v>
      </c>
    </row>
    <row r="6" spans="1:6" ht="15">
      <c r="A6" s="30" t="s">
        <v>26</v>
      </c>
      <c r="E6" s="48"/>
      <c r="F6" s="48"/>
    </row>
    <row r="7" spans="2:6" ht="15">
      <c r="B7" s="32" t="s">
        <v>37</v>
      </c>
      <c r="D7" s="48">
        <v>11234</v>
      </c>
      <c r="E7" s="48"/>
      <c r="F7" s="48"/>
    </row>
    <row r="8" spans="2:6" ht="15" customHeight="1">
      <c r="B8" s="32" t="s">
        <v>38</v>
      </c>
      <c r="D8" s="48">
        <v>9097</v>
      </c>
      <c r="E8" s="48"/>
      <c r="F8" s="48"/>
    </row>
    <row r="9" spans="4:6" ht="15">
      <c r="D9" s="49">
        <f>SUM(D7:D8)</f>
        <v>20331</v>
      </c>
      <c r="E9" s="48"/>
      <c r="F9" s="48"/>
    </row>
    <row r="10" spans="5:6" ht="15">
      <c r="E10" s="48"/>
      <c r="F10" s="48"/>
    </row>
    <row r="11" spans="1:6" ht="15">
      <c r="A11" s="30" t="s">
        <v>27</v>
      </c>
      <c r="D11" s="50">
        <v>6231</v>
      </c>
      <c r="E11" s="48"/>
      <c r="F11" s="48"/>
    </row>
    <row r="12" spans="5:6" ht="15">
      <c r="E12" s="49">
        <f>D11</f>
        <v>6231</v>
      </c>
      <c r="F12" s="48"/>
    </row>
    <row r="13" spans="1:6" ht="15.75" thickBot="1">
      <c r="A13" s="30" t="s">
        <v>28</v>
      </c>
      <c r="E13" s="48"/>
      <c r="F13" s="51">
        <f>D9+E12</f>
        <v>26562</v>
      </c>
    </row>
    <row r="14" ht="15.75" thickTop="1"/>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Clerk</cp:lastModifiedBy>
  <cp:lastPrinted>2019-06-25T19:29:15Z</cp:lastPrinted>
  <dcterms:created xsi:type="dcterms:W3CDTF">2012-07-11T10:01:28Z</dcterms:created>
  <dcterms:modified xsi:type="dcterms:W3CDTF">2019-06-25T19:30:17Z</dcterms:modified>
  <cp:category/>
  <cp:version/>
  <cp:contentType/>
  <cp:contentStatus/>
</cp:coreProperties>
</file>